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andonuniversity-my.sharepoint.com/personal/cloetl_brandonu_ca/Documents/Desktop/"/>
    </mc:Choice>
  </mc:AlternateContent>
  <xr:revisionPtr revIDLastSave="46" documentId="11_45507190250D3681312EF789BA0BB6A42DE1DBE9" xr6:coauthVersionLast="47" xr6:coauthVersionMax="47" xr10:uidLastSave="{927E74C6-26CC-462A-81A8-DF9F78EDBD0A}"/>
  <bookViews>
    <workbookView xWindow="28680" yWindow="-120" windowWidth="29040" windowHeight="15840" xr2:uid="{00000000-000D-0000-FFFF-FFFF00000000}"/>
  </bookViews>
  <sheets>
    <sheet name="Payroll Estimator" sheetId="4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4" l="1"/>
  <c r="E16" i="4"/>
  <c r="E9" i="4" l="1"/>
  <c r="E10" i="4" l="1"/>
  <c r="E17" i="4" l="1"/>
  <c r="E15" i="4"/>
  <c r="E19" i="4"/>
  <c r="E20" i="4" l="1"/>
  <c r="E22" i="4" s="1"/>
  <c r="E24" i="4" s="1"/>
</calcChain>
</file>

<file path=xl/sharedStrings.xml><?xml version="1.0" encoding="utf-8"?>
<sst xmlns="http://schemas.openxmlformats.org/spreadsheetml/2006/main" count="27" uniqueCount="27">
  <si>
    <t>Hourly rate as per PSAC agreement</t>
  </si>
  <si>
    <t>Hours per bi-weekly pay period</t>
  </si>
  <si>
    <t>Total base salary cost</t>
  </si>
  <si>
    <t xml:space="preserve">Vacation pay </t>
  </si>
  <si>
    <t>CPP</t>
  </si>
  <si>
    <t>EI</t>
  </si>
  <si>
    <t>H &amp; E (Payroll tax)</t>
  </si>
  <si>
    <t>WCB</t>
  </si>
  <si>
    <t>Sub-total employer portion of source deductions</t>
  </si>
  <si>
    <t>Total cost per hour including vacation pay</t>
  </si>
  <si>
    <t>and employer portion of source deductions</t>
  </si>
  <si>
    <t>Employer portion of source deductions:*</t>
  </si>
  <si>
    <t>Sub-total</t>
  </si>
  <si>
    <t>Payroll Estimator</t>
  </si>
  <si>
    <t>PSAC Classifications and Salary Table</t>
  </si>
  <si>
    <t>SAI</t>
  </si>
  <si>
    <t>SAII/RAI</t>
  </si>
  <si>
    <t>SAIII/RAII</t>
  </si>
  <si>
    <t>SAIV/RAIII</t>
  </si>
  <si>
    <t>RAIV</t>
  </si>
  <si>
    <t>(per hour)</t>
  </si>
  <si>
    <t>In order to assist you with the estimation of your payroll costs for PSAC employees, please complete the following fields:</t>
  </si>
  <si>
    <t>Fill in hourly rate cell and hours per bi-weekly pay period.</t>
  </si>
  <si>
    <t>BU Pension Plan (if applies)</t>
  </si>
  <si>
    <r>
      <t xml:space="preserve">Total salary cost </t>
    </r>
    <r>
      <rPr>
        <sz val="6"/>
        <color theme="1"/>
        <rFont val="Calibri"/>
        <family val="2"/>
        <scheme val="minor"/>
      </rPr>
      <t>(</t>
    </r>
    <r>
      <rPr>
        <sz val="6"/>
        <color rgb="FFFF0000"/>
        <rFont val="Calibri"/>
        <family val="2"/>
        <scheme val="minor"/>
      </rPr>
      <t>not including Statutory Holiday Pay when applicable</t>
    </r>
    <r>
      <rPr>
        <sz val="6"/>
        <color theme="1"/>
        <rFont val="Calibri"/>
        <family val="2"/>
        <scheme val="minor"/>
      </rPr>
      <t>)</t>
    </r>
  </si>
  <si>
    <t>October 1, 2023 to August 31, 2024</t>
  </si>
  <si>
    <t>* Based on 2025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</si>
</sst>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1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43" fontId="2" fillId="0" borderId="6" xfId="1" applyFont="1" applyBorder="1"/>
    <xf numFmtId="43" fontId="2" fillId="0" borderId="8" xfId="1" applyFont="1" applyBorder="1"/>
    <xf numFmtId="0" fontId="2" fillId="0" borderId="0" xfId="0" applyFont="1" applyAlignment="1">
      <alignment horizontal="left" wrapText="1"/>
    </xf>
    <xf numFmtId="9" fontId="2" fillId="0" borderId="0" xfId="0" applyNumberFormat="1" applyFont="1"/>
    <xf numFmtId="10" fontId="2" fillId="0" borderId="0" xfId="0" applyNumberFormat="1" applyFont="1"/>
    <xf numFmtId="2" fontId="2" fillId="0" borderId="6" xfId="0" applyNumberFormat="1" applyFont="1" applyBorder="1"/>
    <xf numFmtId="43" fontId="2" fillId="0" borderId="0" xfId="1" applyFont="1" applyBorder="1" applyAlignment="1">
      <alignment horizontal="right"/>
    </xf>
    <xf numFmtId="1" fontId="2" fillId="2" borderId="0" xfId="0" applyNumberFormat="1" applyFont="1" applyFill="1"/>
    <xf numFmtId="2" fontId="2" fillId="2" borderId="0" xfId="0" applyNumberFormat="1" applyFont="1" applyFill="1"/>
    <xf numFmtId="0" fontId="2" fillId="0" borderId="5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5F5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="120" zoomScaleNormal="120" workbookViewId="0">
      <selection activeCell="A28" sqref="A28"/>
    </sheetView>
  </sheetViews>
  <sheetFormatPr defaultColWidth="9.140625" defaultRowHeight="11.25" x14ac:dyDescent="0.2"/>
  <cols>
    <col min="1" max="1" width="10.42578125" style="1" customWidth="1"/>
    <col min="2" max="5" width="9.140625" style="1"/>
    <col min="6" max="8" width="3.42578125" style="1" customWidth="1"/>
    <col min="9" max="9" width="3.140625" style="1" customWidth="1"/>
    <col min="10" max="16384" width="9.140625" style="1"/>
  </cols>
  <sheetData>
    <row r="1" spans="1:12" x14ac:dyDescent="0.2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1.25" customHeight="1" x14ac:dyDescent="0.2"/>
    <row r="3" spans="1:12" ht="11.25" customHeight="1" x14ac:dyDescent="0.2">
      <c r="A3" s="21" t="s">
        <v>21</v>
      </c>
      <c r="B3" s="22"/>
      <c r="C3" s="22"/>
      <c r="D3" s="22"/>
      <c r="E3" s="22"/>
      <c r="F3" s="23"/>
      <c r="G3" s="12"/>
      <c r="H3" s="12"/>
      <c r="I3" s="12"/>
      <c r="J3" s="27" t="s">
        <v>14</v>
      </c>
      <c r="K3" s="28"/>
      <c r="L3" s="29"/>
    </row>
    <row r="4" spans="1:12" x14ac:dyDescent="0.2">
      <c r="A4" s="24"/>
      <c r="B4" s="25"/>
      <c r="C4" s="25"/>
      <c r="D4" s="25"/>
      <c r="E4" s="25"/>
      <c r="F4" s="26"/>
      <c r="G4" s="12"/>
      <c r="H4" s="12"/>
      <c r="I4" s="12"/>
      <c r="J4" s="30" t="s">
        <v>25</v>
      </c>
      <c r="K4" s="20"/>
      <c r="L4" s="31"/>
    </row>
    <row r="5" spans="1:12" x14ac:dyDescent="0.2">
      <c r="A5" s="4"/>
      <c r="F5" s="5"/>
      <c r="J5" s="4"/>
      <c r="K5" s="9" t="s">
        <v>20</v>
      </c>
      <c r="L5" s="5"/>
    </row>
    <row r="6" spans="1:12" x14ac:dyDescent="0.2">
      <c r="A6" s="4" t="s">
        <v>0</v>
      </c>
      <c r="E6" s="18">
        <v>40</v>
      </c>
      <c r="F6" s="5"/>
      <c r="J6" s="4" t="s">
        <v>15</v>
      </c>
      <c r="L6" s="10">
        <v>15.5</v>
      </c>
    </row>
    <row r="7" spans="1:12" x14ac:dyDescent="0.2">
      <c r="A7" s="4" t="s">
        <v>1</v>
      </c>
      <c r="E7" s="17">
        <v>45</v>
      </c>
      <c r="F7" s="5"/>
      <c r="J7" s="4" t="s">
        <v>16</v>
      </c>
      <c r="L7" s="10">
        <v>16.239999999999998</v>
      </c>
    </row>
    <row r="8" spans="1:12" x14ac:dyDescent="0.2">
      <c r="A8" s="4"/>
      <c r="F8" s="5"/>
      <c r="J8" s="4" t="s">
        <v>17</v>
      </c>
      <c r="L8" s="10">
        <v>16.98</v>
      </c>
    </row>
    <row r="9" spans="1:12" x14ac:dyDescent="0.2">
      <c r="A9" s="4" t="s">
        <v>2</v>
      </c>
      <c r="E9" s="2">
        <f>$E$6*$E$7</f>
        <v>1800</v>
      </c>
      <c r="F9" s="5"/>
      <c r="J9" s="4" t="s">
        <v>18</v>
      </c>
      <c r="L9" s="10">
        <v>20.04</v>
      </c>
    </row>
    <row r="10" spans="1:12" x14ac:dyDescent="0.2">
      <c r="A10" s="4" t="s">
        <v>3</v>
      </c>
      <c r="C10" s="13">
        <v>0.06</v>
      </c>
      <c r="E10" s="3">
        <f>E9*$C$10</f>
        <v>108</v>
      </c>
      <c r="F10" s="5"/>
      <c r="J10" s="6" t="s">
        <v>19</v>
      </c>
      <c r="K10" s="7"/>
      <c r="L10" s="11">
        <v>28.15</v>
      </c>
    </row>
    <row r="11" spans="1:12" x14ac:dyDescent="0.2">
      <c r="A11" s="4" t="s">
        <v>12</v>
      </c>
      <c r="C11" s="13"/>
      <c r="E11" s="2">
        <v>1000</v>
      </c>
      <c r="F11" s="5"/>
    </row>
    <row r="12" spans="1:12" x14ac:dyDescent="0.2">
      <c r="A12" s="4"/>
      <c r="F12" s="5"/>
    </row>
    <row r="13" spans="1:12" x14ac:dyDescent="0.2">
      <c r="A13" s="4" t="s">
        <v>11</v>
      </c>
      <c r="F13" s="5"/>
    </row>
    <row r="14" spans="1:12" x14ac:dyDescent="0.2">
      <c r="A14" s="4"/>
      <c r="F14" s="5"/>
    </row>
    <row r="15" spans="1:12" x14ac:dyDescent="0.2">
      <c r="A15" s="4" t="s">
        <v>4</v>
      </c>
      <c r="C15" s="14">
        <v>5.9499999999999997E-2</v>
      </c>
      <c r="E15" s="1">
        <f>ROUND(IF($E$11-134.61&lt;=0,0,($E$11-134.61)*$C$15),2)</f>
        <v>51.49</v>
      </c>
      <c r="F15" s="5"/>
    </row>
    <row r="16" spans="1:12" x14ac:dyDescent="0.2">
      <c r="A16" s="4" t="s">
        <v>5</v>
      </c>
      <c r="C16" s="14">
        <f>1.64%+1.4%</f>
        <v>3.0399999999999996E-2</v>
      </c>
      <c r="E16" s="2">
        <f>ROUND((E11*1.66%)*1.4,2)</f>
        <v>23.24</v>
      </c>
      <c r="F16" s="5"/>
    </row>
    <row r="17" spans="1:9" x14ac:dyDescent="0.2">
      <c r="A17" s="4" t="s">
        <v>6</v>
      </c>
      <c r="C17" s="14">
        <v>2.1499999999999998E-2</v>
      </c>
      <c r="E17" s="2">
        <f>ROUND(E11*$C$17,2)</f>
        <v>21.5</v>
      </c>
      <c r="F17" s="5"/>
    </row>
    <row r="18" spans="1:9" x14ac:dyDescent="0.2">
      <c r="A18" s="19" t="s">
        <v>23</v>
      </c>
      <c r="C18" s="14">
        <v>8.7499999999999994E-2</v>
      </c>
      <c r="E18" s="2"/>
      <c r="F18" s="5"/>
    </row>
    <row r="19" spans="1:9" x14ac:dyDescent="0.2">
      <c r="A19" s="4" t="s">
        <v>7</v>
      </c>
      <c r="C19" s="14">
        <v>5.0000000000000001E-3</v>
      </c>
      <c r="E19" s="3">
        <f>ROUND(E11*$C$19,2)</f>
        <v>5</v>
      </c>
      <c r="F19" s="5"/>
    </row>
    <row r="20" spans="1:9" x14ac:dyDescent="0.2">
      <c r="A20" s="4" t="s">
        <v>8</v>
      </c>
      <c r="E20" s="2">
        <f>SUM(E15:E19)</f>
        <v>101.23</v>
      </c>
      <c r="F20" s="5"/>
    </row>
    <row r="21" spans="1:9" x14ac:dyDescent="0.2">
      <c r="A21" s="4"/>
      <c r="F21" s="5"/>
    </row>
    <row r="22" spans="1:9" x14ac:dyDescent="0.2">
      <c r="A22" s="4" t="s">
        <v>24</v>
      </c>
      <c r="E22" s="2">
        <f>$E$11+$E$20</f>
        <v>1101.23</v>
      </c>
      <c r="F22" s="5"/>
    </row>
    <row r="23" spans="1:9" x14ac:dyDescent="0.2">
      <c r="A23" s="4"/>
      <c r="F23" s="5"/>
    </row>
    <row r="24" spans="1:9" x14ac:dyDescent="0.2">
      <c r="A24" s="4" t="s">
        <v>9</v>
      </c>
      <c r="E24" s="16">
        <f>IF($E$7=0,0,$E$22/$E$7)</f>
        <v>24.471777777777778</v>
      </c>
      <c r="F24" s="5"/>
      <c r="G24" s="2"/>
      <c r="H24" s="2"/>
      <c r="I24" s="2"/>
    </row>
    <row r="25" spans="1:9" x14ac:dyDescent="0.2">
      <c r="A25" s="4" t="s">
        <v>10</v>
      </c>
      <c r="F25" s="15"/>
    </row>
    <row r="26" spans="1:9" x14ac:dyDescent="0.2">
      <c r="A26" s="4"/>
      <c r="F26" s="5"/>
    </row>
    <row r="27" spans="1:9" x14ac:dyDescent="0.2">
      <c r="A27" s="6" t="s">
        <v>26</v>
      </c>
      <c r="B27" s="7"/>
      <c r="C27" s="7"/>
      <c r="D27" s="7"/>
      <c r="E27" s="7"/>
      <c r="F27" s="8"/>
    </row>
    <row r="30" spans="1:9" x14ac:dyDescent="0.2">
      <c r="A30" s="1" t="s">
        <v>22</v>
      </c>
    </row>
  </sheetData>
  <mergeCells count="4">
    <mergeCell ref="A1:L1"/>
    <mergeCell ref="A3:F4"/>
    <mergeCell ref="J3:L3"/>
    <mergeCell ref="J4:L4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Payroll Estimator</vt:lpstr>
      <vt:lpstr>Sheet3</vt:lpstr>
    </vt:vector>
  </TitlesOfParts>
  <Company>Brandon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Erlin Zurawski</dc:creator>
  <cp:lastModifiedBy>Laura Cloet</cp:lastModifiedBy>
  <cp:lastPrinted>2022-01-12T21:09:49Z</cp:lastPrinted>
  <dcterms:created xsi:type="dcterms:W3CDTF">2015-05-19T18:41:28Z</dcterms:created>
  <dcterms:modified xsi:type="dcterms:W3CDTF">2025-01-09T19:30:20Z</dcterms:modified>
</cp:coreProperties>
</file>